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BS" sheetId="1" r:id="rId1"/>
    <sheet name="PL" sheetId="2" r:id="rId2"/>
    <sheet name="Chg in equity" sheetId="3" r:id="rId3"/>
    <sheet name="Cash flow" sheetId="4" r:id="rId4"/>
  </sheets>
  <definedNames>
    <definedName name="_xlnm.Print_Area" localSheetId="2">'Chg in equity'!$A:$IV</definedName>
  </definedNames>
  <calcPr fullCalcOnLoad="1"/>
</workbook>
</file>

<file path=xl/sharedStrings.xml><?xml version="1.0" encoding="utf-8"?>
<sst xmlns="http://schemas.openxmlformats.org/spreadsheetml/2006/main" count="181" uniqueCount="136">
  <si>
    <t>The figures have not been audited.</t>
  </si>
  <si>
    <t>Finance cost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</si>
  <si>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</si>
  <si>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</si>
  <si>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</si>
  <si>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</si>
  <si>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</si>
  <si>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</si>
  <si>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</si>
  <si>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</si>
  <si>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</si>
  <si>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</si>
  <si>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</si>
  <si>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</si>
  <si>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Current Assets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</si>
  <si>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</si>
  <si>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</si>
  <si>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</si>
  <si>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</si>
  <si>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</si>
  <si>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</si>
  <si>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KONSORTIUM LOGISTIK BERHAD</t>
  </si>
  <si>
    <t>Property, plant and equipment</t>
  </si>
  <si>
    <t>Investment properties</t>
  </si>
  <si>
    <t>Long term investments</t>
  </si>
  <si>
    <t>Goodwill on consolidation</t>
  </si>
  <si>
    <t>-</t>
  </si>
  <si>
    <t>Inventories</t>
  </si>
  <si>
    <t>Trade receivables</t>
  </si>
  <si>
    <t>Other receivables</t>
  </si>
  <si>
    <t xml:space="preserve">Cash </t>
  </si>
  <si>
    <t>Trade payables</t>
  </si>
  <si>
    <t>Other payables</t>
  </si>
  <si>
    <t>Short term borrowings</t>
  </si>
  <si>
    <t>Retained profit</t>
  </si>
  <si>
    <t>Long term borrowings</t>
  </si>
  <si>
    <t xml:space="preserve">Other long term liabilities </t>
  </si>
  <si>
    <t>Provision for retirement benefits</t>
  </si>
  <si>
    <t>Amt due to related party</t>
  </si>
  <si>
    <t>Deferred taxation</t>
  </si>
  <si>
    <t>Net tangible assets per share (RM)</t>
  </si>
  <si>
    <t xml:space="preserve">CONDENSED CONSOLIDATED BALANCE SHEET </t>
  </si>
  <si>
    <t>CONDENSED CONSOLIDATED INCOME STATEMENT</t>
  </si>
  <si>
    <t>Earnings per share:</t>
  </si>
  <si>
    <t>Expenses excluding finance cost</t>
  </si>
  <si>
    <t>and tax</t>
  </si>
  <si>
    <t>Other operating income</t>
  </si>
  <si>
    <t>Share of results of associates</t>
  </si>
  <si>
    <t>group</t>
  </si>
  <si>
    <t>associates</t>
  </si>
  <si>
    <t>Minority interest</t>
  </si>
  <si>
    <t>sen</t>
  </si>
  <si>
    <t xml:space="preserve">               ordinary shares) </t>
  </si>
  <si>
    <t xml:space="preserve">                       ordinary shares) </t>
  </si>
  <si>
    <t>CONDENSED CONSOLIDATED STATEMENT OF CHANGES IN EQUITY</t>
  </si>
  <si>
    <t>Balance as at 1 January 2002</t>
  </si>
  <si>
    <t>Share</t>
  </si>
  <si>
    <t>Capital</t>
  </si>
  <si>
    <t>Premium</t>
  </si>
  <si>
    <t>Revaluation</t>
  </si>
  <si>
    <t>and other</t>
  </si>
  <si>
    <t>reserves</t>
  </si>
  <si>
    <t>Distributable</t>
  </si>
  <si>
    <t xml:space="preserve">Retained </t>
  </si>
  <si>
    <t>earnings</t>
  </si>
  <si>
    <t>Total</t>
  </si>
  <si>
    <t>exercise of share options</t>
  </si>
  <si>
    <t>Currency translation differences</t>
  </si>
  <si>
    <t>Net profit for the year</t>
  </si>
  <si>
    <t>Dividend - 31 December 2001</t>
  </si>
  <si>
    <t>CONDENSED CONSOLIDATED CASH FLOW STATEMENT</t>
  </si>
  <si>
    <t>- Basic   (based on 182,284,787</t>
  </si>
  <si>
    <t>Interest paid</t>
  </si>
  <si>
    <t>Interest received</t>
  </si>
  <si>
    <t>Tax paid</t>
  </si>
  <si>
    <t>Revenue</t>
  </si>
  <si>
    <t>Balance as at 31 December 2002</t>
  </si>
  <si>
    <t>Cash receipts from operations</t>
  </si>
  <si>
    <t>Cash payments to suppliers and employees</t>
  </si>
  <si>
    <t>Purchase of property, plant and equipment</t>
  </si>
  <si>
    <t>Acquisition of subsidiary, net of cash acquired</t>
  </si>
  <si>
    <t>Net cash generated from operating activities</t>
  </si>
  <si>
    <t>Cash flows from financing activities</t>
  </si>
  <si>
    <t>Cash flows from operating activities</t>
  </si>
  <si>
    <t>Cash flows from investing activities</t>
  </si>
  <si>
    <t>Proceeds from issuance of shares - exercise of share options</t>
  </si>
  <si>
    <t>Dividend paid</t>
  </si>
  <si>
    <t>Cash and cash equivalents comprise:</t>
  </si>
  <si>
    <t xml:space="preserve">Cash and cash equivalents brought forward </t>
  </si>
  <si>
    <t xml:space="preserve">Cash and cash equivalents carried forward </t>
  </si>
  <si>
    <t>Cash and bank balances</t>
  </si>
  <si>
    <t>Deposits with licensed banks</t>
  </si>
  <si>
    <t>Bank overdrafts</t>
  </si>
  <si>
    <t xml:space="preserve">This Condensed Consolidated Balance Sheet should be read in conjunction with the Annual Financial Report </t>
  </si>
  <si>
    <t>for the year ended 31 December 2002.</t>
  </si>
  <si>
    <t xml:space="preserve">This Condensed Consolidated Income Statement should be read in conjunction with the Annual Financial Report </t>
  </si>
  <si>
    <t xml:space="preserve">This Condensed Consolidated Statement of Changes in Equity should be read in conjunction with the Annual Financial Report </t>
  </si>
  <si>
    <t>the Annual Financial Report for the year ended 31 December 2002.</t>
  </si>
  <si>
    <t xml:space="preserve">This Condensed Consolidated Cash Flow statement should be read in conjunction with </t>
  </si>
  <si>
    <t>Net cash used in financing activities</t>
  </si>
  <si>
    <t xml:space="preserve">Net current assets </t>
  </si>
  <si>
    <t>Capital and Reserves</t>
  </si>
  <si>
    <t>- Diluted  (based on 183,758,506</t>
  </si>
  <si>
    <t>Taxation</t>
  </si>
  <si>
    <t>Issue of shares</t>
  </si>
  <si>
    <t>Associated Companies</t>
  </si>
  <si>
    <t>Revaluation reserve and other reserves</t>
  </si>
  <si>
    <t>Year ended</t>
  </si>
  <si>
    <t>31/3/2002</t>
  </si>
  <si>
    <t>Balance as at 1 January 2003</t>
  </si>
  <si>
    <t>31/12/02</t>
  </si>
  <si>
    <t>Net cash used in investing activities</t>
  </si>
  <si>
    <t>&lt;----------Non-distributable---------&gt;</t>
  </si>
  <si>
    <t>As at 31/12/2002</t>
  </si>
  <si>
    <t>As at 30/6/2003</t>
  </si>
  <si>
    <t>30/6/2003</t>
  </si>
  <si>
    <t>Balance as at 30 June 2003</t>
  </si>
  <si>
    <t>30/6/2002</t>
  </si>
  <si>
    <t>As At 30 June 2003</t>
  </si>
  <si>
    <t>30/06/03</t>
  </si>
  <si>
    <t>For The Period Ended 30 June 2003</t>
  </si>
  <si>
    <t>For the period ended 30 June 2003</t>
  </si>
  <si>
    <t>Period ended</t>
  </si>
  <si>
    <t>Repayment of hire purchase creditors</t>
  </si>
  <si>
    <t>Income received from other investments</t>
  </si>
  <si>
    <t>Proceeds from disposal of property, plant and equipment</t>
  </si>
  <si>
    <t>Repayment of borrowing to related corporations</t>
  </si>
  <si>
    <t>Net decrease in cash and cash equivalents</t>
  </si>
  <si>
    <t>Investment of minority interest in a subsidiary</t>
  </si>
  <si>
    <t>Repayment of term loans and other bank borrowings</t>
  </si>
  <si>
    <t>(Loss) / Profit after taxation</t>
  </si>
  <si>
    <t>Net (loss) / profit for the period</t>
  </si>
  <si>
    <t>(Loss) / Profit before taxation</t>
  </si>
  <si>
    <t>(Loss) / Profit from operations</t>
  </si>
  <si>
    <t>Net loss for the period</t>
  </si>
  <si>
    <t>Effects of exchange rate changes on cash and cash equivalents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</si>
</sst>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  <numFmt numFmtId="167" formatCode="#,##0.0_);[Red]\(#,##0.0\)"/>
    <numFmt numFmtId="168" formatCode="0_);\(0\)"/>
    <numFmt numFmtId="169" formatCode="0.0_);\(0.0\)"/>
    <numFmt numFmtId="170" formatCode="0.00_);\(0.00\)"/>
    <numFmt numFmtId="171" formatCode="0.0"/>
    <numFmt numFmtId="172" formatCode="_ * #,##0_ ;_ * \(#,##0\)_ ;_ * &quot;-&quot;_ ;_ @_ 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172" fontId="4" fillId="0" borderId="0" xfId="16" applyNumberFormat="1" applyFont="1" applyAlignment="1">
      <alignment horizontal="left"/>
    </xf>
    <xf numFmtId="172" fontId="4" fillId="0" borderId="0" xfId="16" applyNumberFormat="1" applyFont="1" applyAlignment="1">
      <alignment/>
    </xf>
    <xf numFmtId="165" fontId="5" fillId="0" borderId="4" xfId="15" applyNumberFormat="1" applyFont="1" applyBorder="1" applyAlignment="1">
      <alignment/>
    </xf>
    <xf numFmtId="172" fontId="4" fillId="0" borderId="0" xfId="16" applyNumberFormat="1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/>
    </xf>
    <xf numFmtId="172" fontId="4" fillId="0" borderId="0" xfId="16" applyNumberFormat="1" applyFont="1" applyFill="1" applyAlignment="1" quotePrefix="1">
      <alignment/>
    </xf>
    <xf numFmtId="172" fontId="4" fillId="0" borderId="0" xfId="16" applyNumberFormat="1" applyFont="1" applyFill="1" applyAlignment="1">
      <alignment horizontal="left"/>
    </xf>
    <xf numFmtId="165" fontId="4" fillId="0" borderId="0" xfId="15" applyNumberFormat="1" applyFont="1" applyFill="1" applyAlignment="1">
      <alignment/>
    </xf>
    <xf numFmtId="172" fontId="4" fillId="0" borderId="0" xfId="16" applyNumberFormat="1" applyFont="1" applyFill="1" applyAlignment="1">
      <alignment/>
    </xf>
    <xf numFmtId="165" fontId="4" fillId="0" borderId="0" xfId="0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8"/>
  <sheetViews>
    <sheetView workbookViewId="0" topLeftCell="A35">
      <selection activeCell="E36" sqref="E36"/>
    </sheetView>
  </sheetViews>
  <sheetFormatPr defaultColWidth="9.140625" defaultRowHeight="12.75"/>
  <cols>
    <col min="1" max="1" width="3.57421875" style="1" customWidth="1"/>
    <col min="2" max="2" width="2.140625" style="1" customWidth="1"/>
    <col min="3" max="3" width="4.28125" style="1" customWidth="1"/>
    <col min="4" max="4" width="44.28125" style="1" customWidth="1"/>
    <col min="5" max="5" width="19.57421875" style="1" customWidth="1"/>
    <col min="6" max="6" width="10.00390625" style="1" customWidth="1"/>
    <col min="7" max="7" width="18.00390625" style="1" customWidth="1"/>
    <col min="8" max="8" width="6.28125" style="1" customWidth="1"/>
    <col min="9" max="9" width="9.140625" style="1" customWidth="1"/>
    <col min="10" max="10" width="9.8515625" style="1" bestFit="1" customWidth="1"/>
    <col min="11" max="16384" width="9.140625" style="1" customWidth="1"/>
  </cols>
  <sheetData>
    <row r="2" spans="1:7" ht="15.75">
      <c r="A2" s="2" t="s">
        <v>21</v>
      </c>
      <c r="B2" s="2"/>
      <c r="C2" s="2"/>
      <c r="D2" s="2"/>
      <c r="E2" s="2"/>
      <c r="F2" s="2"/>
      <c r="G2" s="23"/>
    </row>
    <row r="3" spans="1:6" ht="15.75">
      <c r="A3" s="2" t="s">
        <v>41</v>
      </c>
      <c r="B3" s="2"/>
      <c r="C3" s="2"/>
      <c r="D3" s="2"/>
      <c r="E3" s="2"/>
      <c r="F3" s="2"/>
    </row>
    <row r="4" spans="1:6" ht="15.75">
      <c r="A4" s="2" t="s">
        <v>118</v>
      </c>
      <c r="B4" s="2"/>
      <c r="C4" s="2"/>
      <c r="D4" s="2"/>
      <c r="E4" s="2"/>
      <c r="F4" s="2"/>
    </row>
    <row r="5" ht="15.75">
      <c r="A5" s="1" t="s">
        <v>0</v>
      </c>
    </row>
    <row r="6" spans="5:7" s="3" customFormat="1" ht="15.75">
      <c r="E6" s="3" t="s">
        <v>114</v>
      </c>
      <c r="G6" s="3" t="s">
        <v>113</v>
      </c>
    </row>
    <row r="7" spans="5:7" s="3" customFormat="1" ht="15.75">
      <c r="E7" s="3" t="s">
        <v>12</v>
      </c>
      <c r="G7" s="3" t="s">
        <v>12</v>
      </c>
    </row>
    <row r="10" spans="1:8" ht="15.75">
      <c r="A10" s="1">
        <v>1</v>
      </c>
      <c r="C10" s="4" t="s">
        <v>22</v>
      </c>
      <c r="E10" s="5">
        <v>276600</v>
      </c>
      <c r="G10" s="5">
        <v>283634</v>
      </c>
      <c r="H10" s="5"/>
    </row>
    <row r="11" spans="5:8" ht="15.75">
      <c r="E11" s="5"/>
      <c r="G11" s="5"/>
      <c r="H11" s="5"/>
    </row>
    <row r="12" spans="1:8" ht="15.75">
      <c r="A12" s="1">
        <v>2</v>
      </c>
      <c r="C12" s="4" t="s">
        <v>23</v>
      </c>
      <c r="E12" s="5">
        <v>9288</v>
      </c>
      <c r="G12" s="5">
        <v>9288</v>
      </c>
      <c r="H12" s="5"/>
    </row>
    <row r="13" spans="5:8" ht="15.75">
      <c r="E13" s="5"/>
      <c r="G13" s="5"/>
      <c r="H13" s="5"/>
    </row>
    <row r="14" spans="1:8" ht="15.75">
      <c r="A14" s="1">
        <v>3</v>
      </c>
      <c r="C14" s="6" t="s">
        <v>105</v>
      </c>
      <c r="E14" s="5">
        <v>58843</v>
      </c>
      <c r="G14" s="5">
        <f>11362+50849-2473</f>
        <v>59738</v>
      </c>
      <c r="H14" s="5"/>
    </row>
    <row r="15" spans="5:8" ht="15.75">
      <c r="E15" s="5"/>
      <c r="G15" s="5"/>
      <c r="H15" s="5"/>
    </row>
    <row r="16" spans="1:8" ht="15.75">
      <c r="A16" s="1">
        <v>4</v>
      </c>
      <c r="C16" s="1" t="s">
        <v>24</v>
      </c>
      <c r="E16" s="5">
        <v>9896</v>
      </c>
      <c r="G16" s="5">
        <v>9896</v>
      </c>
      <c r="H16" s="5"/>
    </row>
    <row r="17" spans="3:8" ht="15.75">
      <c r="C17" s="1" t="s">
        <v>13</v>
      </c>
      <c r="D17" s="1" t="s">
        <v>13</v>
      </c>
      <c r="E17" s="5"/>
      <c r="G17" s="5"/>
      <c r="H17" s="5"/>
    </row>
    <row r="18" spans="1:8" ht="15.75">
      <c r="A18" s="1">
        <v>5</v>
      </c>
      <c r="C18" s="1" t="s">
        <v>25</v>
      </c>
      <c r="E18" s="5">
        <v>10907</v>
      </c>
      <c r="G18" s="5">
        <v>10907</v>
      </c>
      <c r="H18" s="5"/>
    </row>
    <row r="19" spans="5:8" ht="15.75">
      <c r="E19" s="5"/>
      <c r="G19" s="5"/>
      <c r="H19" s="5"/>
    </row>
    <row r="20" spans="1:8" ht="15.75">
      <c r="A20" s="1">
        <v>6</v>
      </c>
      <c r="C20" s="1" t="s">
        <v>14</v>
      </c>
      <c r="E20" s="5"/>
      <c r="G20" s="5"/>
      <c r="H20" s="5"/>
    </row>
    <row r="21" spans="3:8" ht="15.75">
      <c r="C21" s="7" t="s">
        <v>26</v>
      </c>
      <c r="D21" s="1" t="s">
        <v>27</v>
      </c>
      <c r="E21" s="8">
        <v>535</v>
      </c>
      <c r="G21" s="8">
        <v>480</v>
      </c>
      <c r="H21" s="5"/>
    </row>
    <row r="22" spans="3:8" ht="15.75">
      <c r="C22" s="7" t="s">
        <v>26</v>
      </c>
      <c r="D22" s="1" t="s">
        <v>28</v>
      </c>
      <c r="E22" s="9">
        <v>99641</v>
      </c>
      <c r="G22" s="9">
        <f>135163-21330</f>
        <v>113833</v>
      </c>
      <c r="H22" s="5"/>
    </row>
    <row r="23" spans="3:8" ht="15.75">
      <c r="C23" s="7" t="s">
        <v>26</v>
      </c>
      <c r="D23" s="1" t="s">
        <v>29</v>
      </c>
      <c r="E23" s="9">
        <v>70692</v>
      </c>
      <c r="G23" s="9">
        <f>6500+29366+212+26092+3793+2222</f>
        <v>68185</v>
      </c>
      <c r="H23" s="5"/>
    </row>
    <row r="24" spans="3:8" ht="15.75">
      <c r="C24" s="7" t="s">
        <v>26</v>
      </c>
      <c r="D24" s="1" t="s">
        <v>30</v>
      </c>
      <c r="E24" s="9">
        <v>13961</v>
      </c>
      <c r="G24" s="9">
        <v>10660</v>
      </c>
      <c r="H24" s="5"/>
    </row>
    <row r="25" spans="3:8" ht="15.75">
      <c r="C25" s="7"/>
      <c r="E25" s="9"/>
      <c r="G25" s="9"/>
      <c r="H25" s="5"/>
    </row>
    <row r="26" spans="5:8" ht="15.75">
      <c r="E26" s="10">
        <f>SUM(E21:E25)</f>
        <v>184829</v>
      </c>
      <c r="G26" s="10">
        <f>SUM(G21:G25)</f>
        <v>193158</v>
      </c>
      <c r="H26" s="5"/>
    </row>
    <row r="27" spans="1:8" ht="15.75">
      <c r="A27" s="1">
        <v>7</v>
      </c>
      <c r="C27" s="1" t="s">
        <v>15</v>
      </c>
      <c r="E27" s="9"/>
      <c r="G27" s="9"/>
      <c r="H27" s="5"/>
    </row>
    <row r="28" spans="3:8" ht="15.75">
      <c r="C28" s="7" t="s">
        <v>26</v>
      </c>
      <c r="D28" s="1" t="s">
        <v>31</v>
      </c>
      <c r="E28" s="9">
        <v>23208</v>
      </c>
      <c r="G28" s="9">
        <v>26842</v>
      </c>
      <c r="H28" s="5"/>
    </row>
    <row r="29" spans="3:8" ht="15.75">
      <c r="C29" s="7" t="s">
        <v>26</v>
      </c>
      <c r="D29" s="1" t="s">
        <v>32</v>
      </c>
      <c r="E29" s="9">
        <v>26512</v>
      </c>
      <c r="G29" s="9">
        <f>65774-26842-2473</f>
        <v>36459</v>
      </c>
      <c r="H29" s="5"/>
    </row>
    <row r="30" spans="3:8" ht="15.75">
      <c r="C30" s="7" t="s">
        <v>26</v>
      </c>
      <c r="D30" s="1" t="s">
        <v>33</v>
      </c>
      <c r="E30" s="9">
        <v>95707</v>
      </c>
      <c r="G30" s="9">
        <f>16048+87241</f>
        <v>103289</v>
      </c>
      <c r="H30" s="5"/>
    </row>
    <row r="31" spans="3:8" ht="15.75">
      <c r="C31" s="7" t="s">
        <v>26</v>
      </c>
      <c r="D31" s="1" t="s">
        <v>16</v>
      </c>
      <c r="E31" s="9">
        <v>3903</v>
      </c>
      <c r="G31" s="9">
        <v>4815</v>
      </c>
      <c r="H31" s="5"/>
    </row>
    <row r="32" spans="3:8" ht="15.75">
      <c r="C32" s="7"/>
      <c r="E32" s="9"/>
      <c r="G32" s="9"/>
      <c r="H32" s="5"/>
    </row>
    <row r="33" spans="5:8" ht="15.75">
      <c r="E33" s="10">
        <f>SUM(E28:E32)</f>
        <v>149330</v>
      </c>
      <c r="G33" s="10">
        <f>SUM(G28:G32)</f>
        <v>171405</v>
      </c>
      <c r="H33" s="5"/>
    </row>
    <row r="34" spans="5:8" ht="15.75">
      <c r="E34" s="5"/>
      <c r="G34" s="11"/>
      <c r="H34" s="5"/>
    </row>
    <row r="35" spans="1:8" ht="15.75">
      <c r="A35" s="1">
        <v>8</v>
      </c>
      <c r="C35" s="1" t="s">
        <v>100</v>
      </c>
      <c r="E35" s="11">
        <f>+E26-E33</f>
        <v>35499</v>
      </c>
      <c r="G35" s="11">
        <f>+G26-G33</f>
        <v>21753</v>
      </c>
      <c r="H35" s="5"/>
    </row>
    <row r="36" spans="5:8" ht="16.5" thickBot="1">
      <c r="E36" s="12">
        <f>SUM(E10:E18)+E35</f>
        <v>401033</v>
      </c>
      <c r="G36" s="12">
        <f>SUM(G10:G18)+G35</f>
        <v>395216</v>
      </c>
      <c r="H36" s="5"/>
    </row>
    <row r="37" spans="5:8" ht="16.5" thickTop="1">
      <c r="E37" s="5"/>
      <c r="G37" s="13"/>
      <c r="H37" s="5"/>
    </row>
    <row r="38" spans="1:8" ht="15.75">
      <c r="A38" s="1">
        <v>9</v>
      </c>
      <c r="C38" s="1" t="s">
        <v>101</v>
      </c>
      <c r="E38" s="5"/>
      <c r="G38" s="5"/>
      <c r="H38" s="5"/>
    </row>
    <row r="39" spans="3:8" ht="15.75">
      <c r="C39" s="1" t="s">
        <v>17</v>
      </c>
      <c r="E39" s="5">
        <v>182802</v>
      </c>
      <c r="G39" s="5">
        <v>182802</v>
      </c>
      <c r="H39" s="5"/>
    </row>
    <row r="40" spans="3:8" ht="15.75">
      <c r="C40" s="1" t="s">
        <v>18</v>
      </c>
      <c r="E40" s="5"/>
      <c r="G40" s="5"/>
      <c r="H40" s="5"/>
    </row>
    <row r="41" spans="3:8" ht="15.75">
      <c r="C41" s="7" t="s">
        <v>26</v>
      </c>
      <c r="D41" s="1" t="s">
        <v>19</v>
      </c>
      <c r="E41" s="5">
        <v>66195</v>
      </c>
      <c r="G41" s="5">
        <v>66195</v>
      </c>
      <c r="H41" s="5"/>
    </row>
    <row r="42" spans="3:8" ht="15.75">
      <c r="C42" s="7" t="s">
        <v>26</v>
      </c>
      <c r="D42" s="1" t="s">
        <v>106</v>
      </c>
      <c r="E42" s="5">
        <f>-1234</f>
        <v>-1234</v>
      </c>
      <c r="G42" s="5">
        <v>-709</v>
      </c>
      <c r="H42" s="5"/>
    </row>
    <row r="43" spans="3:8" ht="15.75">
      <c r="C43" s="7" t="s">
        <v>26</v>
      </c>
      <c r="D43" s="1" t="s">
        <v>34</v>
      </c>
      <c r="E43" s="14">
        <v>86149</v>
      </c>
      <c r="G43" s="14">
        <v>88490</v>
      </c>
      <c r="H43" s="5"/>
    </row>
    <row r="44" spans="3:10" ht="15.75">
      <c r="C44" s="7"/>
      <c r="E44" s="5">
        <f>SUM(E39:E43)</f>
        <v>333912</v>
      </c>
      <c r="G44" s="5">
        <f>SUM(G39:G43)</f>
        <v>336778</v>
      </c>
      <c r="H44" s="5"/>
      <c r="J44" s="50"/>
    </row>
    <row r="45" spans="5:8" ht="15.75">
      <c r="E45" s="5"/>
      <c r="G45" s="5"/>
      <c r="H45" s="5"/>
    </row>
    <row r="46" spans="1:8" ht="15.75">
      <c r="A46" s="1">
        <v>10</v>
      </c>
      <c r="C46" s="1" t="s">
        <v>20</v>
      </c>
      <c r="E46" s="5">
        <v>2362</v>
      </c>
      <c r="G46" s="5">
        <v>1601</v>
      </c>
      <c r="H46" s="5"/>
    </row>
    <row r="47" spans="5:8" ht="15.75">
      <c r="E47" s="5"/>
      <c r="G47" s="5"/>
      <c r="H47" s="5"/>
    </row>
    <row r="48" spans="1:8" ht="15.75">
      <c r="A48" s="1">
        <v>11</v>
      </c>
      <c r="C48" s="1" t="s">
        <v>35</v>
      </c>
      <c r="E48" s="5">
        <v>39073</v>
      </c>
      <c r="G48" s="5">
        <v>30401</v>
      </c>
      <c r="H48" s="5"/>
    </row>
    <row r="49" spans="5:8" ht="15.75">
      <c r="E49" s="5"/>
      <c r="G49" s="5"/>
      <c r="H49" s="5"/>
    </row>
    <row r="50" spans="1:8" ht="15.75">
      <c r="A50" s="1">
        <v>12</v>
      </c>
      <c r="C50" s="1" t="s">
        <v>36</v>
      </c>
      <c r="E50" s="5"/>
      <c r="G50" s="5"/>
      <c r="H50" s="5"/>
    </row>
    <row r="51" spans="3:8" ht="15.75">
      <c r="C51" s="7" t="s">
        <v>26</v>
      </c>
      <c r="D51" s="1" t="s">
        <v>37</v>
      </c>
      <c r="E51" s="5">
        <v>642</v>
      </c>
      <c r="G51" s="5">
        <v>736</v>
      </c>
      <c r="H51" s="5"/>
    </row>
    <row r="52" spans="3:8" ht="15.75">
      <c r="C52" s="7" t="s">
        <v>26</v>
      </c>
      <c r="D52" s="1" t="s">
        <v>38</v>
      </c>
      <c r="E52" s="5">
        <v>8944</v>
      </c>
      <c r="G52" s="5">
        <v>8944</v>
      </c>
      <c r="H52" s="5"/>
    </row>
    <row r="53" spans="5:8" ht="15.75">
      <c r="E53" s="5"/>
      <c r="G53" s="5"/>
      <c r="H53" s="5"/>
    </row>
    <row r="54" spans="1:8" ht="15.75">
      <c r="A54" s="1">
        <v>13</v>
      </c>
      <c r="C54" s="1" t="s">
        <v>39</v>
      </c>
      <c r="E54" s="5">
        <v>16100</v>
      </c>
      <c r="G54" s="5">
        <v>16756</v>
      </c>
      <c r="H54" s="5"/>
    </row>
    <row r="55" spans="5:8" ht="16.5" thickBot="1">
      <c r="E55" s="12">
        <f>SUM(E44:E54)</f>
        <v>401033</v>
      </c>
      <c r="G55" s="12">
        <f>SUM(G44:G54)</f>
        <v>395216</v>
      </c>
      <c r="H55" s="5"/>
    </row>
    <row r="56" spans="5:8" ht="16.5" thickTop="1">
      <c r="E56" s="15">
        <f>+E36-E55</f>
        <v>0</v>
      </c>
      <c r="G56" s="15">
        <f>+G36-G55</f>
        <v>0</v>
      </c>
      <c r="H56" s="5"/>
    </row>
    <row r="57" spans="1:8" ht="15.75">
      <c r="A57" s="1">
        <v>14</v>
      </c>
      <c r="C57" s="1" t="s">
        <v>40</v>
      </c>
      <c r="E57" s="15">
        <f>(SUM(E39:E43)-E18)/E39</f>
        <v>1.76696644456844</v>
      </c>
      <c r="G57" s="15">
        <f>(SUM(G39:G43)-G18)/G39</f>
        <v>1.7826446100152078</v>
      </c>
      <c r="H57" s="5"/>
    </row>
    <row r="58" spans="7:8" ht="15.75">
      <c r="G58" s="5"/>
      <c r="H58" s="5"/>
    </row>
    <row r="59" spans="3:8" ht="15.75">
      <c r="C59" s="16" t="s">
        <v>93</v>
      </c>
      <c r="G59" s="5"/>
      <c r="H59" s="5"/>
    </row>
    <row r="60" spans="3:8" ht="15.75">
      <c r="C60" s="16" t="s">
        <v>94</v>
      </c>
      <c r="G60" s="5"/>
      <c r="H60" s="5"/>
    </row>
    <row r="61" spans="3:8" ht="15.75">
      <c r="C61" s="16"/>
      <c r="G61" s="5"/>
      <c r="H61" s="5"/>
    </row>
    <row r="62" spans="7:8" ht="15.75">
      <c r="G62" s="5"/>
      <c r="H62" s="5"/>
    </row>
    <row r="63" spans="7:8" ht="15.75">
      <c r="G63" s="5"/>
      <c r="H63" s="5"/>
    </row>
    <row r="64" spans="7:8" ht="15.75">
      <c r="G64" s="5"/>
      <c r="H64" s="5"/>
    </row>
    <row r="65" spans="7:8" ht="15.75">
      <c r="G65" s="5"/>
      <c r="H65" s="5"/>
    </row>
    <row r="66" spans="7:8" ht="15.75">
      <c r="G66" s="5"/>
      <c r="H66" s="5"/>
    </row>
    <row r="67" spans="7:8" ht="15.75">
      <c r="G67" s="5"/>
      <c r="H67" s="5"/>
    </row>
    <row r="68" spans="7:8" ht="15.75">
      <c r="G68" s="5"/>
      <c r="H68" s="5"/>
    </row>
    <row r="69" spans="7:8" ht="15.75">
      <c r="G69" s="5"/>
      <c r="H69" s="5"/>
    </row>
    <row r="70" spans="7:8" ht="15.75">
      <c r="G70" s="5"/>
      <c r="H70" s="5"/>
    </row>
    <row r="71" spans="7:8" ht="15.75">
      <c r="G71" s="5"/>
      <c r="H71" s="5"/>
    </row>
    <row r="72" spans="7:8" ht="15.75">
      <c r="G72" s="5"/>
      <c r="H72" s="5"/>
    </row>
    <row r="73" spans="7:8" ht="15.75">
      <c r="G73" s="5"/>
      <c r="H73" s="5"/>
    </row>
    <row r="74" spans="7:8" ht="15.75">
      <c r="G74" s="5"/>
      <c r="H74" s="5"/>
    </row>
    <row r="75" spans="7:8" ht="15.75">
      <c r="G75" s="5"/>
      <c r="H75" s="5"/>
    </row>
    <row r="76" spans="7:8" ht="15.75">
      <c r="G76" s="5"/>
      <c r="H76" s="5"/>
    </row>
    <row r="77" spans="7:8" ht="15.75">
      <c r="G77" s="5"/>
      <c r="H77" s="5"/>
    </row>
    <row r="78" spans="7:8" ht="15.75">
      <c r="G78" s="5"/>
      <c r="H78" s="5"/>
    </row>
    <row r="79" spans="7:8" ht="15.75">
      <c r="G79" s="5"/>
      <c r="H79" s="5"/>
    </row>
    <row r="80" spans="7:8" ht="15.75">
      <c r="G80" s="5"/>
      <c r="H80" s="5"/>
    </row>
    <row r="81" spans="7:8" ht="15.75">
      <c r="G81" s="5"/>
      <c r="H81" s="5"/>
    </row>
    <row r="82" spans="7:8" ht="15.75">
      <c r="G82" s="5"/>
      <c r="H82" s="5"/>
    </row>
    <row r="83" spans="7:8" ht="15.75">
      <c r="G83" s="5"/>
      <c r="H83" s="5"/>
    </row>
    <row r="84" spans="7:8" ht="15.75">
      <c r="G84" s="5"/>
      <c r="H84" s="5"/>
    </row>
    <row r="85" spans="7:8" ht="15.75">
      <c r="G85" s="5"/>
      <c r="H85" s="5"/>
    </row>
    <row r="86" spans="7:8" ht="15.75">
      <c r="G86" s="5"/>
      <c r="H86" s="5"/>
    </row>
    <row r="87" spans="7:8" ht="15.75">
      <c r="G87" s="5"/>
      <c r="H87" s="5"/>
    </row>
    <row r="88" spans="7:8" ht="15.75">
      <c r="G88" s="5"/>
      <c r="H88" s="5"/>
    </row>
    <row r="89" spans="7:8" ht="15.75">
      <c r="G89" s="5"/>
      <c r="H89" s="5"/>
    </row>
    <row r="90" spans="7:8" ht="15.75">
      <c r="G90" s="5"/>
      <c r="H90" s="5"/>
    </row>
    <row r="91" spans="7:8" ht="15.75">
      <c r="G91" s="5"/>
      <c r="H91" s="5"/>
    </row>
    <row r="92" spans="7:8" ht="15.75">
      <c r="G92" s="5"/>
      <c r="H92" s="5"/>
    </row>
    <row r="93" spans="7:8" ht="15.75">
      <c r="G93" s="5"/>
      <c r="H93" s="5"/>
    </row>
    <row r="94" spans="7:8" ht="15.75">
      <c r="G94" s="5"/>
      <c r="H94" s="5"/>
    </row>
    <row r="95" spans="7:8" ht="15.75">
      <c r="G95" s="5"/>
      <c r="H95" s="5"/>
    </row>
    <row r="96" spans="7:8" ht="15.75">
      <c r="G96" s="5"/>
      <c r="H96" s="5"/>
    </row>
    <row r="97" spans="7:8" ht="15.75">
      <c r="G97" s="5"/>
      <c r="H97" s="5"/>
    </row>
    <row r="98" spans="7:8" ht="15.75">
      <c r="G98" s="5"/>
      <c r="H98" s="5"/>
    </row>
    <row r="99" spans="7:8" ht="15.75">
      <c r="G99" s="5"/>
      <c r="H99" s="5"/>
    </row>
    <row r="100" spans="7:8" ht="15.75">
      <c r="G100" s="5"/>
      <c r="H100" s="5"/>
    </row>
    <row r="101" spans="7:8" ht="15.75">
      <c r="G101" s="5"/>
      <c r="H101" s="5"/>
    </row>
    <row r="102" spans="7:8" ht="15.75">
      <c r="G102" s="5"/>
      <c r="H102" s="5"/>
    </row>
    <row r="103" spans="7:8" ht="15.75">
      <c r="G103" s="5"/>
      <c r="H103" s="5"/>
    </row>
    <row r="104" spans="7:8" ht="15.75">
      <c r="G104" s="5"/>
      <c r="H104" s="5"/>
    </row>
    <row r="105" spans="7:8" ht="15.75">
      <c r="G105" s="5"/>
      <c r="H105" s="5"/>
    </row>
    <row r="106" spans="7:8" ht="15.75">
      <c r="G106" s="5"/>
      <c r="H106" s="5"/>
    </row>
    <row r="107" spans="7:8" ht="15.75">
      <c r="G107" s="5"/>
      <c r="H107" s="5"/>
    </row>
    <row r="108" spans="7:8" ht="15.75">
      <c r="G108" s="5"/>
      <c r="H108" s="5"/>
    </row>
    <row r="109" spans="7:8" ht="15.75">
      <c r="G109" s="5"/>
      <c r="H109" s="5"/>
    </row>
    <row r="110" spans="7:8" ht="15.75">
      <c r="G110" s="5"/>
      <c r="H110" s="5"/>
    </row>
    <row r="111" spans="7:8" ht="15.75">
      <c r="G111" s="5"/>
      <c r="H111" s="5"/>
    </row>
    <row r="112" spans="7:8" ht="15.75">
      <c r="G112" s="5"/>
      <c r="H112" s="5"/>
    </row>
    <row r="113" spans="7:8" ht="15.75">
      <c r="G113" s="5"/>
      <c r="H113" s="5"/>
    </row>
    <row r="114" spans="7:8" ht="15.75">
      <c r="G114" s="5"/>
      <c r="H114" s="5"/>
    </row>
    <row r="115" spans="7:8" ht="15.75">
      <c r="G115" s="5"/>
      <c r="H115" s="5"/>
    </row>
    <row r="116" spans="7:8" ht="15.75">
      <c r="G116" s="5"/>
      <c r="H116" s="5"/>
    </row>
    <row r="117" spans="7:8" ht="15.75">
      <c r="G117" s="5"/>
      <c r="H117" s="5"/>
    </row>
    <row r="118" spans="7:8" ht="15.75">
      <c r="G118" s="5"/>
      <c r="H118" s="5"/>
    </row>
    <row r="119" spans="7:8" ht="15.75">
      <c r="G119" s="5"/>
      <c r="H119" s="5"/>
    </row>
    <row r="120" spans="7:8" ht="15.75">
      <c r="G120" s="5"/>
      <c r="H120" s="5"/>
    </row>
    <row r="121" spans="7:8" ht="15.75">
      <c r="G121" s="5"/>
      <c r="H121" s="5"/>
    </row>
    <row r="122" spans="7:8" ht="15.75">
      <c r="G122" s="5"/>
      <c r="H122" s="5"/>
    </row>
    <row r="123" spans="7:8" ht="15.75">
      <c r="G123" s="5"/>
      <c r="H123" s="5"/>
    </row>
    <row r="124" spans="7:8" ht="15.75">
      <c r="G124" s="5"/>
      <c r="H124" s="5"/>
    </row>
    <row r="125" spans="7:8" ht="15.75">
      <c r="G125" s="5"/>
      <c r="H125" s="5"/>
    </row>
    <row r="126" spans="7:8" ht="15.75">
      <c r="G126" s="5"/>
      <c r="H126" s="5"/>
    </row>
    <row r="127" spans="7:8" ht="15.75">
      <c r="G127" s="5"/>
      <c r="H127" s="5"/>
    </row>
    <row r="128" spans="7:8" ht="15.75">
      <c r="G128" s="5"/>
      <c r="H128" s="5"/>
    </row>
  </sheetData>
  <printOptions/>
  <pageMargins left="0.86" right="0.22" top="0.36" bottom="0.38" header="0.25" footer="0.1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5"/>
  <sheetViews>
    <sheetView workbookViewId="0" topLeftCell="B25">
      <selection activeCell="H41" sqref="H41"/>
    </sheetView>
  </sheetViews>
  <sheetFormatPr defaultColWidth="9.140625" defaultRowHeight="12.75"/>
  <cols>
    <col min="1" max="2" width="2.8515625" style="1" customWidth="1"/>
    <col min="3" max="3" width="32.57421875" style="1" customWidth="1"/>
    <col min="4" max="4" width="16.140625" style="1" customWidth="1"/>
    <col min="5" max="5" width="1.8515625" style="1" customWidth="1"/>
    <col min="6" max="6" width="15.57421875" style="1" customWidth="1"/>
    <col min="7" max="7" width="3.421875" style="1" customWidth="1"/>
    <col min="8" max="8" width="14.140625" style="1" customWidth="1"/>
    <col min="9" max="9" width="2.00390625" style="1" customWidth="1"/>
    <col min="10" max="10" width="16.00390625" style="1" customWidth="1"/>
    <col min="11" max="11" width="2.7109375" style="1" customWidth="1"/>
    <col min="12" max="12" width="9.140625" style="1" customWidth="1"/>
    <col min="13" max="13" width="10.57421875" style="1" bestFit="1" customWidth="1"/>
    <col min="14" max="16384" width="9.140625" style="1" customWidth="1"/>
  </cols>
  <sheetData>
    <row r="2" spans="2:10" ht="15.75">
      <c r="B2" s="2" t="s">
        <v>21</v>
      </c>
      <c r="C2" s="2"/>
      <c r="J2" s="23"/>
    </row>
    <row r="3" spans="2:3" ht="15.75">
      <c r="B3" s="2" t="s">
        <v>42</v>
      </c>
      <c r="C3" s="2"/>
    </row>
    <row r="4" spans="2:3" ht="15.75">
      <c r="B4" s="2" t="s">
        <v>120</v>
      </c>
      <c r="C4" s="2"/>
    </row>
    <row r="5" ht="15.75">
      <c r="B5" s="1" t="s">
        <v>0</v>
      </c>
    </row>
    <row r="7" ht="15.75">
      <c r="D7" s="3"/>
    </row>
    <row r="10" spans="4:10" s="3" customFormat="1" ht="15.75">
      <c r="D10" s="53" t="s">
        <v>2</v>
      </c>
      <c r="E10" s="53"/>
      <c r="F10" s="53"/>
      <c r="H10" s="53" t="s">
        <v>3</v>
      </c>
      <c r="I10" s="53"/>
      <c r="J10" s="53"/>
    </row>
    <row r="11" spans="4:10" s="3" customFormat="1" ht="15.75">
      <c r="D11" s="3" t="s">
        <v>4</v>
      </c>
      <c r="F11" s="3" t="s">
        <v>5</v>
      </c>
      <c r="H11" s="3" t="s">
        <v>6</v>
      </c>
      <c r="J11" s="3" t="s">
        <v>5</v>
      </c>
    </row>
    <row r="12" spans="4:10" s="3" customFormat="1" ht="15.75">
      <c r="D12" s="3" t="s">
        <v>7</v>
      </c>
      <c r="F12" s="3" t="s">
        <v>8</v>
      </c>
      <c r="H12" s="3" t="s">
        <v>7</v>
      </c>
      <c r="J12" s="3" t="s">
        <v>8</v>
      </c>
    </row>
    <row r="13" spans="4:10" s="3" customFormat="1" ht="15.75">
      <c r="D13" s="3" t="s">
        <v>9</v>
      </c>
      <c r="F13" s="3" t="s">
        <v>9</v>
      </c>
      <c r="H13" s="3" t="s">
        <v>10</v>
      </c>
      <c r="J13" s="3" t="s">
        <v>11</v>
      </c>
    </row>
    <row r="14" spans="4:10" s="3" customFormat="1" ht="15.75">
      <c r="D14" s="3" t="s">
        <v>115</v>
      </c>
      <c r="F14" s="3" t="s">
        <v>117</v>
      </c>
      <c r="H14" s="3" t="s">
        <v>115</v>
      </c>
      <c r="J14" s="3" t="s">
        <v>108</v>
      </c>
    </row>
    <row r="15" spans="4:10" s="3" customFormat="1" ht="15.75">
      <c r="D15" s="3" t="s">
        <v>12</v>
      </c>
      <c r="F15" s="3" t="s">
        <v>12</v>
      </c>
      <c r="H15" s="3" t="s">
        <v>12</v>
      </c>
      <c r="J15" s="3" t="s">
        <v>12</v>
      </c>
    </row>
    <row r="17" spans="2:13" ht="16.5" customHeight="1">
      <c r="B17" s="1" t="s">
        <v>75</v>
      </c>
      <c r="D17" s="49">
        <v>56592</v>
      </c>
      <c r="E17" s="5"/>
      <c r="F17" s="5">
        <v>54163</v>
      </c>
      <c r="G17" s="5"/>
      <c r="H17" s="5">
        <v>105479</v>
      </c>
      <c r="I17" s="5"/>
      <c r="J17" s="5">
        <v>103538</v>
      </c>
      <c r="K17" s="5"/>
      <c r="M17" s="50"/>
    </row>
    <row r="18" spans="2:11" ht="16.5" customHeight="1">
      <c r="B18" s="1" t="s">
        <v>44</v>
      </c>
      <c r="D18" s="5"/>
      <c r="E18" s="5"/>
      <c r="F18" s="5"/>
      <c r="G18" s="5"/>
      <c r="H18" s="5"/>
      <c r="I18" s="5"/>
      <c r="J18" s="5"/>
      <c r="K18" s="5"/>
    </row>
    <row r="19" spans="3:13" ht="16.5" customHeight="1">
      <c r="C19" s="1" t="s">
        <v>45</v>
      </c>
      <c r="D19" s="5">
        <v>-57151</v>
      </c>
      <c r="E19" s="5"/>
      <c r="F19" s="5">
        <f>-46255-7876</f>
        <v>-54131</v>
      </c>
      <c r="G19" s="5"/>
      <c r="H19" s="5">
        <v>-106254.7</v>
      </c>
      <c r="I19" s="5"/>
      <c r="J19" s="5">
        <v>-101416</v>
      </c>
      <c r="K19" s="5"/>
      <c r="M19" s="50"/>
    </row>
    <row r="20" spans="2:13" ht="16.5" customHeight="1">
      <c r="B20" s="1" t="s">
        <v>46</v>
      </c>
      <c r="D20" s="14">
        <v>475.4</v>
      </c>
      <c r="E20" s="5"/>
      <c r="F20" s="14">
        <f>2239+3</f>
        <v>2242</v>
      </c>
      <c r="G20" s="5"/>
      <c r="H20" s="14">
        <v>2702</v>
      </c>
      <c r="I20" s="5"/>
      <c r="J20" s="14">
        <v>4833</v>
      </c>
      <c r="K20" s="5"/>
      <c r="M20" s="50"/>
    </row>
    <row r="21" spans="2:13" ht="16.5" customHeight="1">
      <c r="B21" s="1" t="s">
        <v>133</v>
      </c>
      <c r="D21" s="5">
        <f>SUM(D17:D20)</f>
        <v>-83.60000000000002</v>
      </c>
      <c r="E21" s="5"/>
      <c r="F21" s="5">
        <f>SUM(F17:F20)</f>
        <v>2274</v>
      </c>
      <c r="G21" s="5"/>
      <c r="H21" s="5">
        <f>SUM(H17:H20)</f>
        <v>1926.300000000003</v>
      </c>
      <c r="I21" s="5"/>
      <c r="J21" s="5">
        <f>SUM(J17:J20)</f>
        <v>6955</v>
      </c>
      <c r="K21" s="5"/>
      <c r="M21" s="50"/>
    </row>
    <row r="22" spans="2:13" ht="16.5" customHeight="1">
      <c r="B22" s="1" t="s">
        <v>1</v>
      </c>
      <c r="D22" s="5">
        <v>-1667</v>
      </c>
      <c r="E22" s="5"/>
      <c r="F22" s="5">
        <v>-1787</v>
      </c>
      <c r="G22" s="5"/>
      <c r="H22" s="5">
        <v>-2930</v>
      </c>
      <c r="I22" s="5"/>
      <c r="J22" s="5">
        <v>-3800</v>
      </c>
      <c r="K22" s="5"/>
      <c r="M22" s="50"/>
    </row>
    <row r="23" spans="2:13" ht="16.5" customHeight="1">
      <c r="B23" s="1" t="s">
        <v>47</v>
      </c>
      <c r="D23" s="14">
        <v>594</v>
      </c>
      <c r="E23" s="5"/>
      <c r="F23" s="14">
        <v>2791</v>
      </c>
      <c r="G23" s="5"/>
      <c r="H23" s="14">
        <v>564</v>
      </c>
      <c r="I23" s="5"/>
      <c r="J23" s="14">
        <v>2593</v>
      </c>
      <c r="K23" s="5"/>
      <c r="M23" s="50"/>
    </row>
    <row r="24" spans="2:13" ht="16.5" customHeight="1">
      <c r="B24" s="1" t="s">
        <v>132</v>
      </c>
      <c r="D24" s="5">
        <f>SUM(D21:D23)</f>
        <v>-1156.6</v>
      </c>
      <c r="E24" s="5"/>
      <c r="F24" s="5">
        <f>SUM(F21:F23)</f>
        <v>3278</v>
      </c>
      <c r="G24" s="5"/>
      <c r="H24" s="5">
        <f>SUM(H21:H23)</f>
        <v>-439.6999999999971</v>
      </c>
      <c r="I24" s="5"/>
      <c r="J24" s="5">
        <f>SUM(J21:J23)</f>
        <v>5748</v>
      </c>
      <c r="K24" s="5"/>
      <c r="M24" s="50"/>
    </row>
    <row r="25" spans="2:11" ht="16.5" customHeight="1">
      <c r="B25" s="1" t="s">
        <v>103</v>
      </c>
      <c r="D25" s="5"/>
      <c r="E25" s="5"/>
      <c r="F25" s="5"/>
      <c r="G25" s="5"/>
      <c r="H25" s="5"/>
      <c r="I25" s="5"/>
      <c r="J25" s="5"/>
      <c r="K25" s="5"/>
    </row>
    <row r="26" spans="2:13" ht="16.5" customHeight="1">
      <c r="B26" s="7" t="s">
        <v>26</v>
      </c>
      <c r="C26" s="1" t="s">
        <v>48</v>
      </c>
      <c r="D26" s="8">
        <v>-606</v>
      </c>
      <c r="E26" s="5"/>
      <c r="F26" s="8">
        <v>-138</v>
      </c>
      <c r="G26" s="5"/>
      <c r="H26" s="8">
        <v>-1036</v>
      </c>
      <c r="I26" s="5"/>
      <c r="J26" s="8">
        <v>-874</v>
      </c>
      <c r="K26" s="5"/>
      <c r="M26" s="50"/>
    </row>
    <row r="27" spans="2:13" ht="16.5" customHeight="1">
      <c r="B27" s="7" t="s">
        <v>26</v>
      </c>
      <c r="C27" s="1" t="s">
        <v>49</v>
      </c>
      <c r="D27" s="17">
        <v>-153</v>
      </c>
      <c r="E27" s="5"/>
      <c r="F27" s="17">
        <v>0</v>
      </c>
      <c r="G27" s="5"/>
      <c r="H27" s="17">
        <v>-153</v>
      </c>
      <c r="I27" s="5"/>
      <c r="J27" s="17">
        <v>0</v>
      </c>
      <c r="K27" s="5"/>
      <c r="M27" s="50"/>
    </row>
    <row r="28" spans="4:13" ht="15.75" customHeight="1">
      <c r="D28" s="18">
        <f>SUM(D26:D27)</f>
        <v>-759</v>
      </c>
      <c r="E28" s="5"/>
      <c r="F28" s="18">
        <f>SUM(F26:F27)</f>
        <v>-138</v>
      </c>
      <c r="G28" s="5"/>
      <c r="H28" s="18">
        <f>SUM(H26:H27)</f>
        <v>-1189</v>
      </c>
      <c r="I28" s="5"/>
      <c r="J28" s="18">
        <f>SUM(J26:J27)</f>
        <v>-874</v>
      </c>
      <c r="K28" s="5"/>
      <c r="M28" s="50"/>
    </row>
    <row r="29" spans="2:13" ht="17.25" customHeight="1">
      <c r="B29" s="1" t="s">
        <v>130</v>
      </c>
      <c r="D29" s="5">
        <f>+D24+D28</f>
        <v>-1915.6</v>
      </c>
      <c r="E29" s="5"/>
      <c r="F29" s="5">
        <f>+F24+F28</f>
        <v>3140</v>
      </c>
      <c r="G29" s="5"/>
      <c r="H29" s="5">
        <f>+H24+H28</f>
        <v>-1628.699999999997</v>
      </c>
      <c r="I29" s="5"/>
      <c r="J29" s="5">
        <f>+J24+J28</f>
        <v>4874</v>
      </c>
      <c r="K29" s="5"/>
      <c r="M29" s="50"/>
    </row>
    <row r="30" spans="2:13" ht="17.25" customHeight="1">
      <c r="B30" s="1" t="s">
        <v>50</v>
      </c>
      <c r="D30" s="5">
        <v>-682</v>
      </c>
      <c r="E30" s="5"/>
      <c r="F30" s="5">
        <v>-1399</v>
      </c>
      <c r="G30" s="5"/>
      <c r="H30" s="5">
        <v>-712</v>
      </c>
      <c r="I30" s="5"/>
      <c r="J30" s="5">
        <v>-1994</v>
      </c>
      <c r="K30" s="5"/>
      <c r="M30" s="50"/>
    </row>
    <row r="31" spans="2:13" ht="17.25" customHeight="1" thickBot="1">
      <c r="B31" s="1" t="s">
        <v>131</v>
      </c>
      <c r="D31" s="19">
        <f>SUM(D29:D30)</f>
        <v>-2597.6</v>
      </c>
      <c r="E31" s="5"/>
      <c r="F31" s="19">
        <f>SUM(F29:F30)</f>
        <v>1741</v>
      </c>
      <c r="G31" s="5"/>
      <c r="H31" s="19">
        <f>SUM(H29:H30)</f>
        <v>-2340.699999999997</v>
      </c>
      <c r="I31" s="5"/>
      <c r="J31" s="19">
        <f>SUM(J29:J30)</f>
        <v>2880</v>
      </c>
      <c r="K31" s="5"/>
      <c r="M31" s="50"/>
    </row>
    <row r="32" spans="4:11" ht="16.5" thickTop="1">
      <c r="D32" s="5"/>
      <c r="E32" s="5"/>
      <c r="F32" s="5"/>
      <c r="G32" s="5"/>
      <c r="H32" s="5"/>
      <c r="I32" s="5"/>
      <c r="J32" s="5"/>
      <c r="K32" s="5"/>
    </row>
    <row r="33" spans="4:11" ht="15.75"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" t="s">
        <v>43</v>
      </c>
      <c r="D34" s="20" t="s">
        <v>51</v>
      </c>
      <c r="E34" s="20"/>
      <c r="F34" s="20" t="s">
        <v>51</v>
      </c>
      <c r="G34" s="20"/>
      <c r="H34" s="20" t="s">
        <v>51</v>
      </c>
      <c r="I34" s="20"/>
      <c r="J34" s="20" t="s">
        <v>51</v>
      </c>
      <c r="K34" s="5"/>
    </row>
    <row r="35" spans="3:11" ht="15" customHeight="1">
      <c r="C35" s="7" t="s">
        <v>71</v>
      </c>
      <c r="D35" s="21">
        <f>+D31/182285*100</f>
        <v>-1.4250212579202897</v>
      </c>
      <c r="E35" s="21"/>
      <c r="F35" s="21">
        <v>0.96</v>
      </c>
      <c r="G35" s="21"/>
      <c r="H35" s="21">
        <f>+H31/182285*100</f>
        <v>-1.2840881037935086</v>
      </c>
      <c r="I35" s="21"/>
      <c r="J35" s="21">
        <v>1.58</v>
      </c>
      <c r="K35" s="5"/>
    </row>
    <row r="36" spans="3:11" ht="15" customHeight="1">
      <c r="C36" s="1" t="s">
        <v>52</v>
      </c>
      <c r="D36" s="21"/>
      <c r="E36" s="21"/>
      <c r="F36" s="21"/>
      <c r="G36" s="21"/>
      <c r="H36" s="21"/>
      <c r="I36" s="21"/>
      <c r="J36" s="21"/>
      <c r="K36" s="5"/>
    </row>
    <row r="37" spans="4:11" ht="15.75">
      <c r="D37" s="21"/>
      <c r="E37" s="21"/>
      <c r="F37" s="21"/>
      <c r="G37" s="21"/>
      <c r="H37" s="21"/>
      <c r="I37" s="21"/>
      <c r="J37" s="21"/>
      <c r="K37" s="5"/>
    </row>
    <row r="38" spans="3:11" ht="15" customHeight="1">
      <c r="C38" s="7" t="s">
        <v>102</v>
      </c>
      <c r="D38" s="21">
        <f>+D31/183759*100</f>
        <v>-1.4135906268536507</v>
      </c>
      <c r="E38" s="21"/>
      <c r="F38" s="21">
        <v>0.95</v>
      </c>
      <c r="G38" s="21"/>
      <c r="H38" s="21">
        <f>+H31/183759*100</f>
        <v>-1.2737879505221497</v>
      </c>
      <c r="I38" s="21"/>
      <c r="J38" s="21">
        <v>1.57</v>
      </c>
      <c r="K38" s="5"/>
    </row>
    <row r="39" spans="3:11" ht="15" customHeight="1">
      <c r="C39" s="1" t="s">
        <v>53</v>
      </c>
      <c r="D39" s="21"/>
      <c r="E39" s="21"/>
      <c r="F39" s="21"/>
      <c r="G39" s="21"/>
      <c r="H39" s="21"/>
      <c r="I39" s="21"/>
      <c r="J39" s="21"/>
      <c r="K39" s="5"/>
    </row>
    <row r="40" spans="4:11" ht="15.75">
      <c r="D40" s="20"/>
      <c r="E40" s="20"/>
      <c r="F40" s="20"/>
      <c r="G40" s="20"/>
      <c r="H40" s="20"/>
      <c r="I40" s="20"/>
      <c r="J40" s="20"/>
      <c r="K40" s="5"/>
    </row>
    <row r="42" spans="3:4" ht="15.75">
      <c r="C42" s="16" t="s">
        <v>95</v>
      </c>
      <c r="D42" s="16"/>
    </row>
    <row r="43" spans="3:4" ht="15.75">
      <c r="C43" s="16" t="s">
        <v>94</v>
      </c>
      <c r="D43" s="16"/>
    </row>
    <row r="44" spans="2:3" ht="15.75">
      <c r="B44" s="16"/>
      <c r="C44" s="16"/>
    </row>
    <row r="45" spans="2:3" ht="15.75">
      <c r="B45" s="16"/>
      <c r="C45" s="16"/>
    </row>
  </sheetData>
  <mergeCells count="2">
    <mergeCell ref="D10:F10"/>
    <mergeCell ref="H10:J10"/>
  </mergeCells>
  <printOptions/>
  <pageMargins left="0.75" right="0.48" top="0.81" bottom="0.35" header="0.2" footer="0.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workbookViewId="0" topLeftCell="D21">
      <selection activeCell="K35" sqref="K35"/>
    </sheetView>
  </sheetViews>
  <sheetFormatPr defaultColWidth="9.140625" defaultRowHeight="12.75"/>
  <cols>
    <col min="1" max="1" width="2.421875" style="1" customWidth="1"/>
    <col min="2" max="2" width="3.57421875" style="1" customWidth="1"/>
    <col min="3" max="3" width="39.140625" style="1" customWidth="1"/>
    <col min="4" max="4" width="11.7109375" style="1" customWidth="1"/>
    <col min="5" max="6" width="11.421875" style="1" customWidth="1"/>
    <col min="7" max="7" width="1.7109375" style="1" customWidth="1"/>
    <col min="8" max="8" width="11.57421875" style="1" customWidth="1"/>
    <col min="9" max="9" width="2.00390625" style="1" customWidth="1"/>
    <col min="10" max="10" width="11.140625" style="1" customWidth="1"/>
    <col min="11" max="16384" width="9.140625" style="1" customWidth="1"/>
  </cols>
  <sheetData>
    <row r="1" spans="2:10" ht="15.75">
      <c r="B1" s="2" t="s">
        <v>21</v>
      </c>
      <c r="C1" s="2"/>
      <c r="J1" s="23"/>
    </row>
    <row r="2" spans="2:3" ht="15.75">
      <c r="B2" s="2" t="s">
        <v>54</v>
      </c>
      <c r="C2" s="2"/>
    </row>
    <row r="3" spans="2:3" ht="15.75">
      <c r="B3" s="2" t="s">
        <v>121</v>
      </c>
      <c r="C3" s="2"/>
    </row>
    <row r="7" spans="4:8" ht="15.75">
      <c r="D7" s="53" t="s">
        <v>112</v>
      </c>
      <c r="E7" s="53"/>
      <c r="F7" s="53"/>
      <c r="H7" s="3" t="s">
        <v>62</v>
      </c>
    </row>
    <row r="8" s="22" customFormat="1" ht="15.75">
      <c r="F8" s="22" t="s">
        <v>59</v>
      </c>
    </row>
    <row r="9" spans="4:8" s="3" customFormat="1" ht="15.75">
      <c r="D9" s="3" t="s">
        <v>56</v>
      </c>
      <c r="E9" s="3" t="s">
        <v>56</v>
      </c>
      <c r="F9" s="3" t="s">
        <v>60</v>
      </c>
      <c r="H9" s="3" t="s">
        <v>63</v>
      </c>
    </row>
    <row r="10" spans="4:10" s="3" customFormat="1" ht="15.75">
      <c r="D10" s="3" t="s">
        <v>57</v>
      </c>
      <c r="E10" s="3" t="s">
        <v>58</v>
      </c>
      <c r="F10" s="3" t="s">
        <v>61</v>
      </c>
      <c r="H10" s="3" t="s">
        <v>64</v>
      </c>
      <c r="J10" s="3" t="s">
        <v>65</v>
      </c>
    </row>
    <row r="11" spans="4:10" s="3" customFormat="1" ht="15.75">
      <c r="D11" s="3" t="s">
        <v>12</v>
      </c>
      <c r="E11" s="3" t="s">
        <v>12</v>
      </c>
      <c r="F11" s="3" t="s">
        <v>12</v>
      </c>
      <c r="H11" s="3" t="s">
        <v>12</v>
      </c>
      <c r="J11" s="3" t="s">
        <v>12</v>
      </c>
    </row>
    <row r="13" spans="4:11" ht="17.25" customHeight="1">
      <c r="D13" s="5"/>
      <c r="E13" s="5"/>
      <c r="F13" s="5"/>
      <c r="G13" s="5"/>
      <c r="H13" s="5"/>
      <c r="I13" s="5"/>
      <c r="J13" s="5"/>
      <c r="K13" s="5"/>
    </row>
    <row r="14" spans="2:11" ht="17.25" customHeight="1">
      <c r="B14" s="2" t="s">
        <v>55</v>
      </c>
      <c r="D14" s="5">
        <v>181285</v>
      </c>
      <c r="E14" s="5">
        <v>65664</v>
      </c>
      <c r="F14" s="5">
        <v>-231</v>
      </c>
      <c r="G14" s="5"/>
      <c r="H14" s="5">
        <v>88960</v>
      </c>
      <c r="I14" s="5"/>
      <c r="J14" s="5">
        <f>SUM(D14:H14)</f>
        <v>335678</v>
      </c>
      <c r="K14" s="5"/>
    </row>
    <row r="15" spans="2:11" ht="17.25" customHeight="1">
      <c r="B15" s="2"/>
      <c r="D15" s="5"/>
      <c r="E15" s="5"/>
      <c r="F15" s="5"/>
      <c r="G15" s="5"/>
      <c r="H15" s="5"/>
      <c r="I15" s="5"/>
      <c r="J15" s="5"/>
      <c r="K15" s="5"/>
    </row>
    <row r="16" spans="2:11" ht="17.25" customHeight="1">
      <c r="B16" s="1" t="s">
        <v>104</v>
      </c>
      <c r="D16" s="5"/>
      <c r="E16" s="5"/>
      <c r="F16" s="5"/>
      <c r="G16" s="5"/>
      <c r="H16" s="5"/>
      <c r="I16" s="5"/>
      <c r="J16" s="5"/>
      <c r="K16" s="5"/>
    </row>
    <row r="17" spans="2:11" ht="17.25" customHeight="1">
      <c r="B17" s="7" t="s">
        <v>26</v>
      </c>
      <c r="C17" s="1" t="s">
        <v>66</v>
      </c>
      <c r="D17" s="5">
        <v>1517</v>
      </c>
      <c r="E17" s="5">
        <v>531</v>
      </c>
      <c r="F17" s="5">
        <v>0</v>
      </c>
      <c r="G17" s="5"/>
      <c r="H17" s="5">
        <v>0</v>
      </c>
      <c r="I17" s="5"/>
      <c r="J17" s="5">
        <f>SUM(D17:H17)</f>
        <v>2048</v>
      </c>
      <c r="K17" s="5"/>
    </row>
    <row r="18" spans="4:11" ht="15.75">
      <c r="D18" s="5"/>
      <c r="E18" s="5"/>
      <c r="F18" s="5"/>
      <c r="G18" s="5"/>
      <c r="H18" s="5"/>
      <c r="I18" s="5"/>
      <c r="J18" s="5"/>
      <c r="K18" s="5"/>
    </row>
    <row r="19" spans="2:11" s="52" customFormat="1" ht="17.25" customHeight="1">
      <c r="B19" s="52" t="s">
        <v>67</v>
      </c>
      <c r="D19" s="11">
        <v>0</v>
      </c>
      <c r="E19" s="11">
        <v>0</v>
      </c>
      <c r="F19" s="11">
        <v>-478</v>
      </c>
      <c r="G19" s="11"/>
      <c r="H19" s="11">
        <v>0</v>
      </c>
      <c r="I19" s="11"/>
      <c r="J19" s="11">
        <f>SUM(D19:H19)</f>
        <v>-478</v>
      </c>
      <c r="K19" s="11"/>
    </row>
    <row r="20" spans="4:11" ht="17.25" customHeight="1">
      <c r="D20" s="5"/>
      <c r="E20" s="5"/>
      <c r="F20" s="5"/>
      <c r="G20" s="5"/>
      <c r="H20" s="5"/>
      <c r="I20" s="5"/>
      <c r="J20" s="5"/>
      <c r="K20" s="5"/>
    </row>
    <row r="21" spans="2:11" ht="17.25" customHeight="1">
      <c r="B21" s="1" t="s">
        <v>68</v>
      </c>
      <c r="D21" s="5">
        <v>0</v>
      </c>
      <c r="E21" s="5">
        <v>0</v>
      </c>
      <c r="F21" s="5">
        <v>0</v>
      </c>
      <c r="G21" s="5"/>
      <c r="H21" s="5">
        <v>6111</v>
      </c>
      <c r="I21" s="5"/>
      <c r="J21" s="5">
        <f>SUM(D21:H21)</f>
        <v>6111</v>
      </c>
      <c r="K21" s="5"/>
    </row>
    <row r="22" spans="4:11" ht="17.25" customHeight="1">
      <c r="D22" s="5"/>
      <c r="E22" s="5"/>
      <c r="F22" s="5"/>
      <c r="G22" s="5"/>
      <c r="H22" s="5"/>
      <c r="I22" s="5"/>
      <c r="J22" s="5"/>
      <c r="K22" s="5"/>
    </row>
    <row r="23" spans="2:11" s="52" customFormat="1" ht="17.25" customHeight="1">
      <c r="B23" s="52" t="s">
        <v>69</v>
      </c>
      <c r="D23" s="11">
        <v>0</v>
      </c>
      <c r="E23" s="11">
        <v>0</v>
      </c>
      <c r="F23" s="11">
        <v>0</v>
      </c>
      <c r="G23" s="11"/>
      <c r="H23" s="11">
        <v>-6581</v>
      </c>
      <c r="I23" s="11"/>
      <c r="J23" s="11">
        <f>SUM(D23:H23)</f>
        <v>-6581</v>
      </c>
      <c r="K23" s="11"/>
    </row>
    <row r="24" spans="4:11" ht="17.25" customHeight="1">
      <c r="D24" s="5"/>
      <c r="E24" s="5"/>
      <c r="F24" s="5"/>
      <c r="G24" s="5"/>
      <c r="H24" s="5"/>
      <c r="I24" s="5"/>
      <c r="J24" s="11"/>
      <c r="K24" s="5"/>
    </row>
    <row r="25" spans="2:11" ht="17.25" customHeight="1" thickBot="1">
      <c r="B25" s="2" t="s">
        <v>76</v>
      </c>
      <c r="D25" s="19">
        <f>SUM(D14:D23)</f>
        <v>182802</v>
      </c>
      <c r="E25" s="19">
        <f>SUM(E14:E23)</f>
        <v>66195</v>
      </c>
      <c r="F25" s="19">
        <f>SUM(F14:F23)</f>
        <v>-709</v>
      </c>
      <c r="G25" s="5"/>
      <c r="H25" s="19">
        <f>SUM(H14:H23)</f>
        <v>88490</v>
      </c>
      <c r="I25" s="5"/>
      <c r="J25" s="19">
        <f>SUM(J14:J23)</f>
        <v>336778</v>
      </c>
      <c r="K25" s="5"/>
    </row>
    <row r="26" spans="4:11" ht="16.5" thickTop="1">
      <c r="D26" s="5"/>
      <c r="E26" s="5"/>
      <c r="F26" s="5"/>
      <c r="G26" s="5"/>
      <c r="H26" s="5"/>
      <c r="I26" s="5"/>
      <c r="J26" s="5"/>
      <c r="K26" s="5"/>
    </row>
    <row r="27" spans="4:11" ht="15.75">
      <c r="D27" s="5"/>
      <c r="E27" s="5"/>
      <c r="F27" s="5"/>
      <c r="G27" s="5"/>
      <c r="H27" s="5"/>
      <c r="I27" s="5"/>
      <c r="J27" s="5"/>
      <c r="K27" s="5"/>
    </row>
    <row r="28" spans="2:11" ht="15.75">
      <c r="B28" s="2" t="s">
        <v>109</v>
      </c>
      <c r="D28" s="5">
        <v>182802</v>
      </c>
      <c r="E28" s="5">
        <v>66195</v>
      </c>
      <c r="F28" s="5">
        <v>-709</v>
      </c>
      <c r="G28" s="5"/>
      <c r="H28" s="5">
        <v>88490</v>
      </c>
      <c r="I28" s="5"/>
      <c r="J28" s="5">
        <f>SUM(D28:H28)</f>
        <v>336778</v>
      </c>
      <c r="K28" s="5"/>
    </row>
    <row r="29" spans="4:11" ht="15.75">
      <c r="D29" s="5"/>
      <c r="E29" s="5"/>
      <c r="F29" s="5"/>
      <c r="G29" s="5"/>
      <c r="H29" s="5"/>
      <c r="I29" s="5"/>
      <c r="J29" s="5"/>
      <c r="K29" s="5"/>
    </row>
    <row r="30" spans="2:11" s="52" customFormat="1" ht="15.75">
      <c r="B30" s="52" t="s">
        <v>67</v>
      </c>
      <c r="D30" s="11">
        <v>0</v>
      </c>
      <c r="E30" s="11">
        <v>0</v>
      </c>
      <c r="F30" s="11">
        <f>110-635.4</f>
        <v>-525.4</v>
      </c>
      <c r="G30" s="11"/>
      <c r="H30" s="11">
        <v>0</v>
      </c>
      <c r="I30" s="11"/>
      <c r="J30" s="11">
        <f>SUM(D30:H30)</f>
        <v>-525.4</v>
      </c>
      <c r="K30" s="11"/>
    </row>
    <row r="31" spans="4:11" ht="15.75">
      <c r="D31" s="5"/>
      <c r="E31" s="5"/>
      <c r="F31" s="5"/>
      <c r="G31" s="5"/>
      <c r="H31" s="5"/>
      <c r="I31" s="5"/>
      <c r="J31" s="5"/>
      <c r="K31" s="5"/>
    </row>
    <row r="32" spans="2:11" ht="15.75">
      <c r="B32" s="1" t="s">
        <v>134</v>
      </c>
      <c r="D32" s="5">
        <v>0</v>
      </c>
      <c r="E32" s="5">
        <v>0</v>
      </c>
      <c r="F32" s="5">
        <v>0</v>
      </c>
      <c r="G32" s="5"/>
      <c r="H32" s="5">
        <v>-2341</v>
      </c>
      <c r="I32" s="5"/>
      <c r="J32" s="5">
        <f>SUM(D32:H32)</f>
        <v>-2341</v>
      </c>
      <c r="K32" s="5"/>
    </row>
    <row r="33" spans="4:11" ht="15.75">
      <c r="D33" s="5"/>
      <c r="E33" s="5"/>
      <c r="F33" s="5"/>
      <c r="G33" s="5"/>
      <c r="H33" s="5"/>
      <c r="I33" s="5"/>
      <c r="J33" s="14"/>
      <c r="K33" s="5"/>
    </row>
    <row r="34" spans="2:11" ht="16.5" thickBot="1">
      <c r="B34" s="2" t="s">
        <v>116</v>
      </c>
      <c r="D34" s="19">
        <f>SUM(D28:D32)</f>
        <v>182802</v>
      </c>
      <c r="E34" s="19">
        <f>SUM(E28:E32)</f>
        <v>66195</v>
      </c>
      <c r="F34" s="19">
        <f>SUM(F28:F32)</f>
        <v>-1234.4</v>
      </c>
      <c r="G34" s="5"/>
      <c r="H34" s="19">
        <f>SUM(H28:H32)</f>
        <v>86149</v>
      </c>
      <c r="I34" s="5"/>
      <c r="J34" s="19">
        <f>SUM(J28:J32)</f>
        <v>333911.6</v>
      </c>
      <c r="K34" s="5"/>
    </row>
    <row r="35" spans="4:11" ht="16.5" thickTop="1">
      <c r="D35" s="5"/>
      <c r="E35" s="5"/>
      <c r="F35" s="5"/>
      <c r="G35" s="5"/>
      <c r="H35" s="5"/>
      <c r="I35" s="5"/>
      <c r="J35" s="5"/>
      <c r="K35" s="5"/>
    </row>
    <row r="36" spans="4:11" ht="15.75">
      <c r="D36" s="5"/>
      <c r="E36" s="5"/>
      <c r="F36" s="5"/>
      <c r="G36" s="5"/>
      <c r="H36" s="5"/>
      <c r="I36" s="5"/>
      <c r="J36" s="5"/>
      <c r="K36" s="5"/>
    </row>
    <row r="37" spans="4:11" ht="15.75">
      <c r="D37" s="5"/>
      <c r="E37" s="5"/>
      <c r="F37" s="5"/>
      <c r="G37" s="5"/>
      <c r="H37" s="5"/>
      <c r="I37" s="5"/>
      <c r="J37" s="5"/>
      <c r="K37" s="5"/>
    </row>
    <row r="38" spans="4:11" ht="15.75">
      <c r="D38" s="5"/>
      <c r="E38" s="5"/>
      <c r="F38" s="5"/>
      <c r="G38" s="5"/>
      <c r="H38" s="5"/>
      <c r="I38" s="5"/>
      <c r="J38" s="5"/>
      <c r="K38" s="5"/>
    </row>
    <row r="39" spans="4:11" ht="15.75">
      <c r="D39" s="5"/>
      <c r="E39" s="5"/>
      <c r="F39" s="5"/>
      <c r="G39" s="5"/>
      <c r="H39" s="5"/>
      <c r="I39" s="5"/>
      <c r="J39" s="5"/>
      <c r="K39" s="5"/>
    </row>
    <row r="40" spans="2:11" ht="15.75">
      <c r="B40" s="16"/>
      <c r="D40" s="5"/>
      <c r="E40" s="5"/>
      <c r="F40" s="5"/>
      <c r="G40" s="5"/>
      <c r="H40" s="5"/>
      <c r="I40" s="5"/>
      <c r="J40" s="5"/>
      <c r="K40" s="5"/>
    </row>
    <row r="41" spans="2:11" ht="15.75">
      <c r="B41" s="16" t="s">
        <v>96</v>
      </c>
      <c r="D41" s="5"/>
      <c r="E41" s="5"/>
      <c r="F41" s="5"/>
      <c r="G41" s="5"/>
      <c r="H41" s="5"/>
      <c r="I41" s="5"/>
      <c r="J41" s="5"/>
      <c r="K41" s="5"/>
    </row>
    <row r="42" spans="2:11" ht="15.75">
      <c r="B42" s="16" t="s">
        <v>94</v>
      </c>
      <c r="D42" s="5"/>
      <c r="E42" s="5"/>
      <c r="F42" s="5"/>
      <c r="G42" s="5"/>
      <c r="H42" s="5"/>
      <c r="I42" s="5"/>
      <c r="J42" s="5"/>
      <c r="K42" s="5"/>
    </row>
    <row r="43" spans="4:11" ht="15.75">
      <c r="D43" s="5"/>
      <c r="E43" s="5"/>
      <c r="F43" s="5"/>
      <c r="G43" s="5"/>
      <c r="H43" s="5"/>
      <c r="I43" s="5"/>
      <c r="J43" s="5"/>
      <c r="K43" s="5"/>
    </row>
    <row r="44" spans="4:11" ht="15.75">
      <c r="D44" s="5"/>
      <c r="E44" s="5"/>
      <c r="F44" s="5"/>
      <c r="G44" s="5"/>
      <c r="H44" s="5"/>
      <c r="I44" s="5"/>
      <c r="J44" s="5"/>
      <c r="K44" s="5"/>
    </row>
    <row r="45" spans="4:11" ht="15.75">
      <c r="D45" s="5"/>
      <c r="E45" s="5"/>
      <c r="F45" s="5"/>
      <c r="G45" s="5"/>
      <c r="H45" s="5"/>
      <c r="I45" s="5"/>
      <c r="J45" s="5"/>
      <c r="K45" s="5"/>
    </row>
    <row r="46" spans="4:11" ht="15.75">
      <c r="D46" s="5"/>
      <c r="E46" s="5"/>
      <c r="F46" s="5"/>
      <c r="G46" s="5"/>
      <c r="H46" s="5"/>
      <c r="I46" s="5"/>
      <c r="J46" s="5"/>
      <c r="K46" s="5"/>
    </row>
    <row r="47" spans="4:11" ht="15.75">
      <c r="D47" s="5"/>
      <c r="E47" s="5"/>
      <c r="F47" s="5"/>
      <c r="G47" s="5"/>
      <c r="H47" s="5"/>
      <c r="I47" s="5"/>
      <c r="J47" s="5"/>
      <c r="K47" s="5"/>
    </row>
    <row r="48" spans="4:11" ht="15.75">
      <c r="D48" s="5"/>
      <c r="E48" s="5"/>
      <c r="F48" s="5"/>
      <c r="G48" s="5"/>
      <c r="H48" s="5"/>
      <c r="I48" s="5"/>
      <c r="J48" s="5"/>
      <c r="K48" s="5"/>
    </row>
    <row r="49" spans="4:11" ht="15.75">
      <c r="D49" s="5"/>
      <c r="E49" s="5"/>
      <c r="F49" s="5"/>
      <c r="G49" s="5"/>
      <c r="H49" s="5"/>
      <c r="I49" s="5"/>
      <c r="J49" s="5"/>
      <c r="K49" s="5"/>
    </row>
    <row r="50" spans="4:11" ht="15.75">
      <c r="D50" s="5"/>
      <c r="E50" s="5"/>
      <c r="F50" s="5"/>
      <c r="G50" s="5"/>
      <c r="H50" s="5"/>
      <c r="I50" s="5"/>
      <c r="J50" s="5"/>
      <c r="K50" s="5"/>
    </row>
    <row r="51" spans="4:11" ht="15.75">
      <c r="D51" s="5"/>
      <c r="E51" s="5"/>
      <c r="F51" s="5"/>
      <c r="G51" s="5"/>
      <c r="H51" s="5"/>
      <c r="I51" s="5"/>
      <c r="J51" s="5"/>
      <c r="K51" s="5"/>
    </row>
    <row r="52" spans="4:11" ht="15.75">
      <c r="D52" s="5"/>
      <c r="E52" s="5"/>
      <c r="F52" s="5"/>
      <c r="G52" s="5"/>
      <c r="H52" s="5"/>
      <c r="I52" s="5"/>
      <c r="J52" s="5"/>
      <c r="K52" s="5"/>
    </row>
    <row r="53" spans="4:11" ht="15.75">
      <c r="D53" s="5"/>
      <c r="E53" s="5"/>
      <c r="F53" s="5"/>
      <c r="G53" s="5"/>
      <c r="H53" s="5"/>
      <c r="I53" s="5"/>
      <c r="J53" s="5"/>
      <c r="K53" s="5"/>
    </row>
    <row r="54" spans="4:11" ht="15.75">
      <c r="D54" s="5"/>
      <c r="E54" s="5"/>
      <c r="F54" s="5"/>
      <c r="G54" s="5"/>
      <c r="H54" s="5"/>
      <c r="I54" s="5"/>
      <c r="J54" s="5"/>
      <c r="K54" s="5"/>
    </row>
  </sheetData>
  <mergeCells count="1">
    <mergeCell ref="D7:F7"/>
  </mergeCells>
  <printOptions/>
  <pageMargins left="0.75" right="0.43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8"/>
  <sheetViews>
    <sheetView tabSelected="1" workbookViewId="0" topLeftCell="A31">
      <selection activeCell="B40" sqref="B40"/>
    </sheetView>
  </sheetViews>
  <sheetFormatPr defaultColWidth="9.140625" defaultRowHeight="12.75"/>
  <cols>
    <col min="1" max="1" width="3.8515625" style="26" customWidth="1"/>
    <col min="2" max="2" width="51.140625" style="26" customWidth="1"/>
    <col min="3" max="3" width="11.421875" style="26" customWidth="1"/>
    <col min="4" max="4" width="6.8515625" style="26" customWidth="1"/>
    <col min="5" max="5" width="10.8515625" style="26" customWidth="1"/>
    <col min="6" max="6" width="5.28125" style="26" customWidth="1"/>
    <col min="7" max="7" width="11.00390625" style="27" customWidth="1"/>
    <col min="8" max="8" width="9.140625" style="51" customWidth="1"/>
    <col min="9" max="16384" width="9.140625" style="26" customWidth="1"/>
  </cols>
  <sheetData>
    <row r="1" spans="2:5" ht="12.75">
      <c r="B1" s="24" t="s">
        <v>21</v>
      </c>
      <c r="C1" s="24"/>
      <c r="D1" s="24"/>
      <c r="E1" s="25"/>
    </row>
    <row r="2" spans="2:4" ht="12.75">
      <c r="B2" s="24" t="s">
        <v>70</v>
      </c>
      <c r="C2" s="24"/>
      <c r="D2" s="24"/>
    </row>
    <row r="3" spans="2:4" ht="12.75">
      <c r="B3" s="24" t="s">
        <v>121</v>
      </c>
      <c r="C3" s="24"/>
      <c r="D3" s="24"/>
    </row>
    <row r="4" spans="2:7" ht="12.75">
      <c r="B4" s="24"/>
      <c r="C4" s="28" t="s">
        <v>122</v>
      </c>
      <c r="D4" s="24"/>
      <c r="E4" s="28" t="s">
        <v>107</v>
      </c>
      <c r="F4" s="28"/>
      <c r="G4" s="29"/>
    </row>
    <row r="5" spans="3:7" ht="12.75">
      <c r="C5" s="28" t="s">
        <v>119</v>
      </c>
      <c r="E5" s="28" t="s">
        <v>110</v>
      </c>
      <c r="F5" s="28"/>
      <c r="G5" s="29"/>
    </row>
    <row r="6" spans="3:7" ht="12.75">
      <c r="C6" s="28" t="s">
        <v>12</v>
      </c>
      <c r="E6" s="28" t="s">
        <v>12</v>
      </c>
      <c r="G6" s="29"/>
    </row>
    <row r="7" spans="2:5" ht="12.75">
      <c r="B7" s="24" t="s">
        <v>83</v>
      </c>
      <c r="C7" s="24"/>
      <c r="D7" s="24"/>
      <c r="E7" s="30"/>
    </row>
    <row r="8" spans="2:8" ht="12.75">
      <c r="B8" s="26" t="s">
        <v>77</v>
      </c>
      <c r="C8" s="31">
        <v>121667</v>
      </c>
      <c r="D8" s="32"/>
      <c r="E8" s="31">
        <v>234268</v>
      </c>
      <c r="H8" s="38"/>
    </row>
    <row r="9" spans="2:8" ht="12.75">
      <c r="B9" s="26" t="s">
        <v>78</v>
      </c>
      <c r="C9" s="31">
        <v>-107042</v>
      </c>
      <c r="D9" s="32"/>
      <c r="E9" s="31">
        <v>-216830</v>
      </c>
      <c r="H9" s="38"/>
    </row>
    <row r="10" spans="2:8" ht="12.75">
      <c r="B10" s="26" t="s">
        <v>72</v>
      </c>
      <c r="C10" s="31">
        <v>-2149</v>
      </c>
      <c r="D10" s="32"/>
      <c r="E10" s="31">
        <v>-6620</v>
      </c>
      <c r="H10" s="38"/>
    </row>
    <row r="11" spans="2:8" ht="12.75">
      <c r="B11" s="26" t="s">
        <v>74</v>
      </c>
      <c r="C11" s="31">
        <v>-1566</v>
      </c>
      <c r="D11" s="32"/>
      <c r="E11" s="31">
        <v>-3653</v>
      </c>
      <c r="H11" s="38"/>
    </row>
    <row r="12" spans="3:8" ht="12.75">
      <c r="C12" s="31"/>
      <c r="D12" s="32"/>
      <c r="E12" s="31"/>
      <c r="H12" s="38"/>
    </row>
    <row r="13" spans="2:8" ht="15" customHeight="1">
      <c r="B13" s="33" t="s">
        <v>81</v>
      </c>
      <c r="C13" s="34">
        <f>SUM(C8:C11)</f>
        <v>10910</v>
      </c>
      <c r="D13" s="35"/>
      <c r="E13" s="34">
        <f>SUM(E8:E11)</f>
        <v>7165</v>
      </c>
      <c r="H13" s="38"/>
    </row>
    <row r="14" spans="3:8" ht="12.75">
      <c r="C14" s="31"/>
      <c r="D14" s="32"/>
      <c r="E14" s="31"/>
      <c r="H14" s="38"/>
    </row>
    <row r="15" spans="2:8" ht="12.75">
      <c r="B15" s="24" t="s">
        <v>84</v>
      </c>
      <c r="C15" s="36"/>
      <c r="D15" s="37"/>
      <c r="E15" s="31"/>
      <c r="H15" s="38"/>
    </row>
    <row r="16" spans="2:8" ht="12.75">
      <c r="B16" s="26" t="s">
        <v>79</v>
      </c>
      <c r="C16" s="31">
        <v>-8897</v>
      </c>
      <c r="D16" s="32"/>
      <c r="E16" s="31">
        <v>-26223</v>
      </c>
      <c r="H16" s="38"/>
    </row>
    <row r="17" spans="2:8" ht="12.75">
      <c r="B17" s="26" t="s">
        <v>125</v>
      </c>
      <c r="C17" s="31">
        <v>83</v>
      </c>
      <c r="D17" s="32"/>
      <c r="E17" s="31">
        <v>524</v>
      </c>
      <c r="H17" s="38"/>
    </row>
    <row r="18" spans="2:8" ht="12.75">
      <c r="B18" s="26" t="s">
        <v>80</v>
      </c>
      <c r="C18" s="31">
        <v>0</v>
      </c>
      <c r="D18" s="32"/>
      <c r="E18" s="31">
        <v>-10</v>
      </c>
      <c r="H18" s="38"/>
    </row>
    <row r="19" spans="2:8" ht="12.75">
      <c r="B19" s="26" t="s">
        <v>124</v>
      </c>
      <c r="C19" s="31">
        <v>0</v>
      </c>
      <c r="D19" s="32"/>
      <c r="E19" s="31">
        <v>400</v>
      </c>
      <c r="H19" s="38"/>
    </row>
    <row r="20" spans="2:8" ht="12.75">
      <c r="B20" s="26" t="s">
        <v>73</v>
      </c>
      <c r="C20" s="31">
        <v>59</v>
      </c>
      <c r="D20" s="32"/>
      <c r="E20" s="31">
        <v>4951</v>
      </c>
      <c r="H20" s="38"/>
    </row>
    <row r="21" spans="3:8" ht="12.75">
      <c r="C21" s="31"/>
      <c r="D21" s="32"/>
      <c r="E21" s="31"/>
      <c r="H21" s="38"/>
    </row>
    <row r="22" spans="2:8" ht="17.25" customHeight="1">
      <c r="B22" s="33" t="s">
        <v>111</v>
      </c>
      <c r="C22" s="34">
        <f>SUM(C16:C21)</f>
        <v>-8755</v>
      </c>
      <c r="D22" s="35"/>
      <c r="E22" s="34">
        <f>SUM(E16:E21)</f>
        <v>-20358</v>
      </c>
      <c r="H22" s="38"/>
    </row>
    <row r="23" spans="3:8" ht="12.75">
      <c r="C23" s="31"/>
      <c r="D23" s="32"/>
      <c r="E23" s="31"/>
      <c r="H23" s="38"/>
    </row>
    <row r="24" spans="2:8" ht="12.75">
      <c r="B24" s="24" t="s">
        <v>82</v>
      </c>
      <c r="C24" s="36"/>
      <c r="D24" s="37"/>
      <c r="E24" s="31"/>
      <c r="H24" s="38"/>
    </row>
    <row r="25" spans="2:8" ht="12.75">
      <c r="B25" s="26" t="s">
        <v>85</v>
      </c>
      <c r="C25" s="31">
        <v>0</v>
      </c>
      <c r="D25" s="32"/>
      <c r="E25" s="31">
        <v>2048</v>
      </c>
      <c r="H25" s="38"/>
    </row>
    <row r="26" spans="2:8" ht="12.75">
      <c r="B26" s="26" t="s">
        <v>128</v>
      </c>
      <c r="C26" s="31">
        <v>0</v>
      </c>
      <c r="D26" s="32"/>
      <c r="E26" s="31">
        <v>2940</v>
      </c>
      <c r="H26" s="38"/>
    </row>
    <row r="27" spans="2:8" ht="12.75">
      <c r="B27" s="26" t="s">
        <v>129</v>
      </c>
      <c r="C27" s="31">
        <v>-9218</v>
      </c>
      <c r="D27" s="32"/>
      <c r="E27" s="31">
        <v>-56407</v>
      </c>
      <c r="H27" s="38"/>
    </row>
    <row r="28" spans="2:8" ht="12.75">
      <c r="B28" s="26" t="s">
        <v>126</v>
      </c>
      <c r="C28" s="31">
        <v>0</v>
      </c>
      <c r="D28" s="32"/>
      <c r="E28" s="31">
        <v>-11761</v>
      </c>
      <c r="H28" s="38"/>
    </row>
    <row r="29" spans="2:8" ht="12.75">
      <c r="B29" s="26" t="s">
        <v>123</v>
      </c>
      <c r="C29" s="31">
        <v>-416</v>
      </c>
      <c r="D29" s="32"/>
      <c r="E29" s="31">
        <v>-1012</v>
      </c>
      <c r="H29" s="38"/>
    </row>
    <row r="30" spans="2:8" ht="12.75">
      <c r="B30" s="26" t="s">
        <v>86</v>
      </c>
      <c r="C30" s="31">
        <v>0</v>
      </c>
      <c r="D30" s="32"/>
      <c r="E30" s="31">
        <v>-6630</v>
      </c>
      <c r="H30" s="38"/>
    </row>
    <row r="31" spans="3:8" ht="12.75">
      <c r="C31" s="31"/>
      <c r="D31" s="32"/>
      <c r="E31" s="31"/>
      <c r="H31" s="38"/>
    </row>
    <row r="32" spans="2:8" ht="18" customHeight="1">
      <c r="B32" s="33" t="s">
        <v>99</v>
      </c>
      <c r="C32" s="34">
        <f>SUM(C25:C30)</f>
        <v>-9634</v>
      </c>
      <c r="D32" s="35"/>
      <c r="E32" s="34">
        <f>SUM(E25:E30)</f>
        <v>-70822</v>
      </c>
      <c r="H32" s="38"/>
    </row>
    <row r="33" spans="2:8" ht="18.75" customHeight="1">
      <c r="B33" s="26" t="s">
        <v>135</v>
      </c>
      <c r="C33" s="31">
        <v>56</v>
      </c>
      <c r="D33" s="32"/>
      <c r="E33" s="38">
        <v>663</v>
      </c>
      <c r="H33" s="38"/>
    </row>
    <row r="34" spans="3:8" ht="12.75">
      <c r="C34" s="31"/>
      <c r="D34" s="32"/>
      <c r="E34" s="31"/>
      <c r="H34" s="38"/>
    </row>
    <row r="35" spans="2:8" ht="12.75">
      <c r="B35" s="39" t="s">
        <v>127</v>
      </c>
      <c r="C35" s="31">
        <f>+C13+C22+C32+C33</f>
        <v>-7423</v>
      </c>
      <c r="D35" s="40"/>
      <c r="E35" s="31">
        <f>+E13+E22+E32+E33</f>
        <v>-83352</v>
      </c>
      <c r="H35" s="38"/>
    </row>
    <row r="36" spans="2:8" ht="12.75">
      <c r="B36" s="39" t="s">
        <v>88</v>
      </c>
      <c r="C36" s="31">
        <v>-5388</v>
      </c>
      <c r="D36" s="40"/>
      <c r="E36" s="31">
        <v>77964</v>
      </c>
      <c r="H36" s="38"/>
    </row>
    <row r="37" spans="2:8" ht="21" customHeight="1" thickBot="1">
      <c r="B37" s="39" t="s">
        <v>89</v>
      </c>
      <c r="C37" s="41">
        <f>SUM(C35:C36)</f>
        <v>-12811</v>
      </c>
      <c r="D37" s="40"/>
      <c r="E37" s="41">
        <f>SUM(E35:E36)</f>
        <v>-5388</v>
      </c>
      <c r="H37" s="38"/>
    </row>
    <row r="38" spans="2:8" ht="13.5" thickTop="1">
      <c r="B38" s="42"/>
      <c r="C38" s="43"/>
      <c r="D38" s="44"/>
      <c r="E38" s="38"/>
      <c r="H38" s="38"/>
    </row>
    <row r="39" spans="2:8" ht="12.75">
      <c r="B39" s="45" t="s">
        <v>87</v>
      </c>
      <c r="C39" s="46"/>
      <c r="D39" s="47"/>
      <c r="E39" s="48"/>
      <c r="H39" s="48"/>
    </row>
    <row r="40" spans="2:8" ht="12.75">
      <c r="B40" s="26" t="s">
        <v>90</v>
      </c>
      <c r="C40" s="31">
        <v>11183</v>
      </c>
      <c r="D40" s="32"/>
      <c r="E40" s="31">
        <v>7100</v>
      </c>
      <c r="H40" s="38"/>
    </row>
    <row r="41" spans="2:8" ht="12.75">
      <c r="B41" s="26" t="s">
        <v>91</v>
      </c>
      <c r="C41" s="31">
        <v>2778</v>
      </c>
      <c r="D41" s="32"/>
      <c r="E41" s="31">
        <v>3560</v>
      </c>
      <c r="H41" s="38"/>
    </row>
    <row r="42" spans="2:8" ht="12.75">
      <c r="B42" s="26" t="s">
        <v>92</v>
      </c>
      <c r="C42" s="31">
        <v>-26772</v>
      </c>
      <c r="D42" s="32"/>
      <c r="E42" s="31">
        <v>-16048</v>
      </c>
      <c r="H42" s="38"/>
    </row>
    <row r="43" spans="3:8" ht="21.75" customHeight="1" thickBot="1">
      <c r="C43" s="41">
        <f>SUM(C40:C42)</f>
        <v>-12811</v>
      </c>
      <c r="D43" s="32"/>
      <c r="E43" s="41">
        <f>SUM(E40:E42)</f>
        <v>-5388</v>
      </c>
      <c r="H43" s="38"/>
    </row>
    <row r="44" ht="13.5" thickTop="1">
      <c r="C44" s="30"/>
    </row>
    <row r="46" spans="3:4" ht="12.75">
      <c r="C46" s="33"/>
      <c r="D46" s="33"/>
    </row>
    <row r="47" spans="2:4" ht="12.75">
      <c r="B47" s="33" t="s">
        <v>98</v>
      </c>
      <c r="C47" s="33"/>
      <c r="D47" s="33"/>
    </row>
    <row r="48" ht="12.75">
      <c r="B48" s="33" t="s">
        <v>97</v>
      </c>
    </row>
  </sheetData>
  <printOptions/>
  <pageMargins left="1.03" right="0.25" top="0.62" bottom="0.38" header="0.25" footer="0.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hsmee</cp:lastModifiedBy>
  <cp:lastPrinted>2003-08-27T04:20:16Z</cp:lastPrinted>
  <dcterms:created xsi:type="dcterms:W3CDTF">2001-05-15T09:39:25Z</dcterms:created>
  <dcterms:modified xsi:type="dcterms:W3CDTF">2003-08-21T07:01:36Z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